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<sst xmlns="http://schemas.openxmlformats.org/spreadsheetml/2006/main" count="25" uniqueCount="25">
  <si>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valor del ius</t>
  </si>
  <si>
    <t>base regulatoria $</t>
  </si>
  <si>
    <t>$</t>
  </si>
  <si>
    <t xml:space="preserve">    &lt;-- Ingrese Base Regulatoria</t>
  </si>
  <si>
    <t>base en IUS</t>
  </si>
  <si>
    <t>IUS</t>
  </si>
  <si>
    <t xml:space="preserve">    &lt;-- Capital Expresado en IUS</t>
  </si>
  <si>
    <t>CAPITAL EN IUS</t>
  </si>
  <si>
    <t>HASTA IUS</t>
  </si>
  <si>
    <t>REG.min EN IUS</t>
  </si>
  <si>
    <t>Conversión $ MIN</t>
  </si>
  <si>
    <t>reg.max en ius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</si>
  <si>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</si>
  <si>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</si>
  <si>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</si>
  <si>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</si>
  <si>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</si>
  <si>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</si>
  <si>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>2- Automáticamente en la celda B8 se calculara dicha base en unidades IUS.</t>
  </si>
  <si>
    <t>3- De acuerdo a ella automáticamente en la fila respectiva se calcularán los mínimos y máximos en pesos y en IUS.</t>
  </si>
  <si>
    <t xml:space="preserve"> </t>
  </si>
  <si>
    <t>INSTRUCCIONES PARA GUARDAR ESTE ARCHIVO</t>
  </si>
  <si>
    <t>2- Su pograma le solicitará un destino para dicho archivo, indíquele cual es el lugar donde desea almacenar el archivo dentro del disco.</t>
  </si>
  <si>
    <t>3- A partir de este momento lo deberá abrir desde allí para utilizarlo.</t>
  </si>
  <si>
    <t>1- Para guardar este archivo en su disco rígido seleccione la opción "Guardar como" en su programa.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</si>
</sst>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#,##0.00;[Red]\([$$-2C0A]#,##0.00\)"/>
    <numFmt numFmtId="181" formatCode="0.000"/>
    <numFmt numFmtId="182" formatCode="#,##0.0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180" fontId="1" fillId="34" borderId="12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181" fontId="1" fillId="35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182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34" borderId="11" xfId="0" applyNumberFormat="1" applyFont="1" applyFill="1" applyBorder="1" applyAlignment="1">
      <alignment/>
    </xf>
    <xf numFmtId="9" fontId="0" fillId="34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0" fontId="1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5.00390625" style="0" customWidth="1"/>
    <col min="3" max="3" width="15.28125" style="0" customWidth="1"/>
    <col min="4" max="4" width="15.57421875" style="0" bestFit="1" customWidth="1"/>
    <col min="5" max="5" width="16.8515625" style="0" bestFit="1" customWidth="1"/>
    <col min="6" max="6" width="14.57421875" style="0" bestFit="1" customWidth="1"/>
    <col min="7" max="7" width="17.421875" style="0" bestFit="1" customWidth="1"/>
    <col min="8" max="8" width="5.00390625" style="0" bestFit="1" customWidth="1"/>
    <col min="9" max="9" width="5.140625" style="0" bestFit="1" customWidth="1"/>
  </cols>
  <sheetData>
    <row r="1" spans="1:2" ht="12.75">
      <c r="A1" s="35" t="s">
        <v>0</v>
      </c>
      <c r="B1" s="35"/>
    </row>
    <row r="2" ht="12.75">
      <c r="B2" s="1">
        <v>42463.07</v>
      </c>
    </row>
    <row r="3" spans="1:2" ht="12.75">
      <c r="A3" s="36" t="s">
        <v>1</v>
      </c>
      <c r="B3" s="36"/>
    </row>
    <row r="4" spans="1:3" ht="12.75">
      <c r="A4" s="2" t="s">
        <v>2</v>
      </c>
      <c r="B4" s="3">
        <v>0</v>
      </c>
      <c r="C4" s="4" t="s">
        <v>3</v>
      </c>
    </row>
    <row r="5" spans="1:2" ht="12.75">
      <c r="A5" s="37" t="s">
        <v>4</v>
      </c>
      <c r="B5" s="37"/>
    </row>
    <row r="6" spans="1:3" ht="12.75">
      <c r="A6" s="2" t="s">
        <v>5</v>
      </c>
      <c r="B6" s="5">
        <f>(B4/B2)</f>
        <v>0</v>
      </c>
      <c r="C6" s="4" t="s">
        <v>6</v>
      </c>
    </row>
    <row r="7" ht="12.75">
      <c r="B7" s="1"/>
    </row>
    <row r="8" spans="2:9" ht="12.7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2.75">
      <c r="B9" s="8">
        <f>IF($B$6&lt;16,$B$6,0)</f>
        <v>0</v>
      </c>
      <c r="C9" s="9">
        <v>15</v>
      </c>
      <c r="D9" s="8">
        <f>((B9*H9))</f>
        <v>0</v>
      </c>
      <c r="E9" s="10">
        <f aca="true" t="shared" si="0" ref="E9:E15">D9*$B$2</f>
        <v>0</v>
      </c>
      <c r="F9" s="11">
        <f>B9*I9</f>
        <v>0</v>
      </c>
      <c r="G9" s="12">
        <f aca="true" t="shared" si="1" ref="G9:G15">F9*$B$2</f>
        <v>0</v>
      </c>
      <c r="H9" s="13">
        <v>0.22</v>
      </c>
      <c r="I9" s="14">
        <v>0.33</v>
      </c>
    </row>
    <row r="10" spans="2:9" ht="12.75">
      <c r="B10" s="15">
        <f>IF(AND($B$6&gt;15,$B$6&lt;46),$B$6,0)</f>
        <v>0</v>
      </c>
      <c r="C10" s="16">
        <v>45</v>
      </c>
      <c r="D10" s="17">
        <f aca="true" t="shared" si="2" ref="D10:D15">((B10-C9)*H10)+C9*I9</f>
        <v>1.9500000000000002</v>
      </c>
      <c r="E10" s="17">
        <f t="shared" si="0"/>
        <v>82802.98650000001</v>
      </c>
      <c r="F10" s="18">
        <f aca="true" t="shared" si="3" ref="F10:F15">((B10-C9)*I10)+(C9*I9)</f>
        <v>1.0499999999999998</v>
      </c>
      <c r="G10" s="19">
        <f t="shared" si="1"/>
        <v>44586.22349999999</v>
      </c>
      <c r="H10" s="20">
        <v>0.2</v>
      </c>
      <c r="I10" s="21">
        <v>0.26</v>
      </c>
    </row>
    <row r="11" spans="2:9" ht="12.75">
      <c r="B11" s="8">
        <f>IF(AND($B$6&gt;45,$B$6&lt;91),$B$6,0)</f>
        <v>0</v>
      </c>
      <c r="C11" s="9">
        <v>90</v>
      </c>
      <c r="D11" s="8">
        <f t="shared" si="2"/>
        <v>3.6000000000000014</v>
      </c>
      <c r="E11" s="10">
        <f t="shared" si="0"/>
        <v>152867.05200000005</v>
      </c>
      <c r="F11" s="11">
        <f t="shared" si="3"/>
        <v>0.9000000000000021</v>
      </c>
      <c r="G11" s="12">
        <f t="shared" si="1"/>
        <v>38216.76300000009</v>
      </c>
      <c r="H11" s="22">
        <v>0.18</v>
      </c>
      <c r="I11" s="23">
        <v>0.24</v>
      </c>
    </row>
    <row r="12" spans="2:9" ht="12.75">
      <c r="B12" s="24">
        <f>IF(AND($B$6&gt;90,$B$6&lt;151),$B$6,0)</f>
        <v>0</v>
      </c>
      <c r="C12" s="16">
        <v>150</v>
      </c>
      <c r="D12" s="25">
        <f t="shared" si="2"/>
        <v>6.299999999999997</v>
      </c>
      <c r="E12" s="26">
        <f t="shared" si="0"/>
        <v>267517.3409999999</v>
      </c>
      <c r="F12" s="27">
        <f t="shared" si="3"/>
        <v>1.7999999999999972</v>
      </c>
      <c r="G12" s="28">
        <f t="shared" si="1"/>
        <v>76433.52599999988</v>
      </c>
      <c r="H12" s="20">
        <v>0.17</v>
      </c>
      <c r="I12" s="21">
        <v>0.22</v>
      </c>
    </row>
    <row r="13" spans="2:9" ht="12.75">
      <c r="B13" s="8">
        <f>IF(AND($B$6&gt;150,$B$6&lt;451),$B$6,0)</f>
        <v>0</v>
      </c>
      <c r="C13" s="9">
        <v>450</v>
      </c>
      <c r="D13" s="8">
        <f t="shared" si="2"/>
        <v>10.5</v>
      </c>
      <c r="E13" s="10">
        <f t="shared" si="0"/>
        <v>445862.235</v>
      </c>
      <c r="F13" s="11">
        <f t="shared" si="3"/>
        <v>3</v>
      </c>
      <c r="G13" s="12">
        <f t="shared" si="1"/>
        <v>127389.20999999999</v>
      </c>
      <c r="H13" s="22">
        <v>0.15</v>
      </c>
      <c r="I13" s="23">
        <v>0.2</v>
      </c>
    </row>
    <row r="14" spans="2:9" ht="12.75">
      <c r="B14" s="24">
        <f>IF(AND($B$6&gt;450,$B$6&lt;751),$B$6,0)</f>
        <v>0</v>
      </c>
      <c r="C14" s="16">
        <v>750</v>
      </c>
      <c r="D14" s="25">
        <f t="shared" si="2"/>
        <v>31.5</v>
      </c>
      <c r="E14" s="26">
        <f t="shared" si="0"/>
        <v>1337586.705</v>
      </c>
      <c r="F14" s="27">
        <f t="shared" si="3"/>
        <v>13.5</v>
      </c>
      <c r="G14" s="28">
        <f t="shared" si="1"/>
        <v>573251.445</v>
      </c>
      <c r="H14" s="20">
        <v>0.13</v>
      </c>
      <c r="I14" s="21">
        <v>0.17</v>
      </c>
    </row>
    <row r="15" spans="2:9" ht="12.75">
      <c r="B15" s="8">
        <f>IF($B$6&gt;750,$B$6,0)</f>
        <v>0</v>
      </c>
      <c r="C15" s="29" t="s">
        <v>15</v>
      </c>
      <c r="D15" s="8">
        <f t="shared" si="2"/>
        <v>52.500000000000014</v>
      </c>
      <c r="E15" s="10">
        <f t="shared" si="0"/>
        <v>2229311.1750000007</v>
      </c>
      <c r="F15" s="11">
        <f t="shared" si="3"/>
        <v>30.000000000000014</v>
      </c>
      <c r="G15" s="12">
        <f t="shared" si="1"/>
        <v>1273892.1000000006</v>
      </c>
      <c r="H15" s="22">
        <v>0.1</v>
      </c>
      <c r="I15" s="23">
        <v>0.13</v>
      </c>
    </row>
    <row r="17" spans="1:10" ht="12.7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 t="s">
        <v>18</v>
      </c>
      <c r="B19" s="33"/>
      <c r="C19" s="33"/>
      <c r="D19" s="33"/>
      <c r="E19" s="33"/>
      <c r="F19" s="33"/>
      <c r="G19" s="33"/>
      <c r="H19" s="32"/>
      <c r="I19" s="32"/>
      <c r="J19" s="32"/>
    </row>
    <row r="20" spans="1:10" ht="12.7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>
      <c r="A21" t="s">
        <v>20</v>
      </c>
    </row>
    <row r="22" spans="1:10" ht="12.7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 t="s">
        <v>22</v>
      </c>
      <c r="B24" s="33"/>
      <c r="C24" s="33"/>
      <c r="D24" s="33"/>
      <c r="E24" s="33"/>
      <c r="F24" s="33"/>
      <c r="G24" s="33"/>
      <c r="H24" s="32"/>
      <c r="I24" s="32"/>
      <c r="J24" s="32"/>
    </row>
    <row r="25" spans="1:10" ht="12.7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comunicacioncf cf1csf</cp:lastModifiedBy>
  <dcterms:created xsi:type="dcterms:W3CDTF">2014-02-14T16:44:15Z</dcterms:created>
  <dcterms:modified xsi:type="dcterms:W3CDTF">2023-12-06T13:02:00Z</dcterms:modified>
  <cp:category/>
  <cp:version/>
  <cp:contentType/>
  <cp:contentStatus/>
</cp:coreProperties>
</file>