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<sst xmlns="http://schemas.openxmlformats.org/spreadsheetml/2006/main" count="25" uniqueCount="25">
  <si>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valor del UMA</t>
  </si>
  <si>
    <t>base regulatoria $</t>
  </si>
  <si>
    <t>$</t>
  </si>
  <si>
    <t xml:space="preserve">    &lt;-- Ingrese Base Regulatoria</t>
  </si>
  <si>
    <t>base en UMA</t>
  </si>
  <si>
    <t>UMA</t>
  </si>
  <si>
    <t xml:space="preserve">    &lt;-- Capital Expresado en UMA</t>
  </si>
  <si>
    <t>CAPITAL EN UMA</t>
  </si>
  <si>
    <t>HASTA UMA</t>
  </si>
  <si>
    <t>REG.min EN UMA</t>
  </si>
  <si>
    <t>Conversión $ MIN</t>
  </si>
  <si>
    <t>reg.max en Uma</t>
  </si>
  <si>
    <t>Conversión $ max</t>
  </si>
  <si>
    <t>MIN.</t>
  </si>
  <si>
    <t>MAX</t>
  </si>
  <si>
    <t>DESDE 751</t>
  </si>
  <si>
    <t>INSTRUCCIONES DE USO:</t>
  </si>
  <si>
    <t>1- Se debe ingresar en la celda B4 el monto correspondiente a la base regulatoria.</t>
  </si>
  <si>
    <t>2- Automáticamente en la celda B8 se calculara dicha base en unidades UMA.</t>
  </si>
  <si>
    <t>3- De acuerdo a ella automáticamente en la fila respectiva se calcularán los mínimos y máximos en pesos y en UMA.</t>
  </si>
  <si>
    <t xml:space="preserve"> </t>
  </si>
  <si>
    <t>INSTRUCCIONES PARA GUARDAR ESTE ARCHIVO</t>
  </si>
  <si>
    <t>1- Para guardar este archivo en su disco rígido seleccione la opción "Guardar como" en su programa.</t>
  </si>
  <si>
    <t>2- Su pograma le solicitará un destino para dicho archivo, indíquele cual es el lugar donde desea almacenar el archivo dentro del disco.</t>
  </si>
  <si>
    <t>3- A partir de este momento lo deberá abrir desde allí para utilizarlo.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</si>
</sst>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$-2C0A]#,##0.00;[Red]\([$$-2C0A]#,##0.00\)"/>
    <numFmt numFmtId="181" formatCode="0\ %"/>
    <numFmt numFmtId="182" formatCode="0.000"/>
    <numFmt numFmtId="183" formatCode="#,##0.000"/>
  </numFmts>
  <fonts count="38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0" fontId="1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1" fontId="3" fillId="34" borderId="11" xfId="0" applyNumberFormat="1" applyFont="1" applyFill="1" applyBorder="1" applyAlignment="1">
      <alignment/>
    </xf>
    <xf numFmtId="180" fontId="1" fillId="34" borderId="11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right"/>
    </xf>
    <xf numFmtId="180" fontId="1" fillId="34" borderId="12" xfId="0" applyNumberFormat="1" applyFont="1" applyFill="1" applyBorder="1" applyAlignment="1">
      <alignment/>
    </xf>
    <xf numFmtId="181" fontId="1" fillId="34" borderId="12" xfId="0" applyNumberFormat="1" applyFont="1" applyFill="1" applyBorder="1" applyAlignment="1">
      <alignment/>
    </xf>
    <xf numFmtId="181" fontId="0" fillId="34" borderId="12" xfId="0" applyNumberFormat="1" applyFill="1" applyBorder="1" applyAlignment="1">
      <alignment/>
    </xf>
    <xf numFmtId="182" fontId="1" fillId="35" borderId="11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183" fontId="1" fillId="0" borderId="11" xfId="0" applyNumberFormat="1" applyFont="1" applyFill="1" applyBorder="1" applyAlignment="1">
      <alignment/>
    </xf>
    <xf numFmtId="183" fontId="1" fillId="0" borderId="12" xfId="0" applyNumberFormat="1" applyFont="1" applyFill="1" applyBorder="1" applyAlignment="1">
      <alignment horizontal="right"/>
    </xf>
    <xf numFmtId="183" fontId="1" fillId="0" borderId="11" xfId="0" applyNumberFormat="1" applyFont="1" applyBorder="1" applyAlignment="1">
      <alignment/>
    </xf>
    <xf numFmtId="181" fontId="1" fillId="0" borderId="11" xfId="0" applyNumberFormat="1" applyFont="1" applyBorder="1" applyAlignment="1">
      <alignment/>
    </xf>
    <xf numFmtId="181" fontId="0" fillId="0" borderId="11" xfId="0" applyNumberFormat="1" applyBorder="1" applyAlignment="1">
      <alignment/>
    </xf>
    <xf numFmtId="181" fontId="1" fillId="34" borderId="11" xfId="0" applyNumberFormat="1" applyFont="1" applyFill="1" applyBorder="1" applyAlignment="1">
      <alignment/>
    </xf>
    <xf numFmtId="181" fontId="0" fillId="34" borderId="11" xfId="0" applyNumberForma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180" fontId="1" fillId="0" borderId="11" xfId="0" applyNumberFormat="1" applyFont="1" applyBorder="1" applyAlignment="1">
      <alignment/>
    </xf>
    <xf numFmtId="2" fontId="3" fillId="34" borderId="11" xfId="0" applyNumberFormat="1" applyFont="1" applyFill="1" applyBorder="1" applyAlignment="1">
      <alignment horizontal="right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Alignment="1">
      <alignment/>
    </xf>
    <xf numFmtId="0" fontId="2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3" sqref="A3:B3"/>
    </sheetView>
  </sheetViews>
  <sheetFormatPr defaultColWidth="10.28125" defaultRowHeight="12.75"/>
  <cols>
    <col min="1" max="1" width="9.7109375" style="0" customWidth="1"/>
    <col min="2" max="2" width="16.8515625" style="0" bestFit="1" customWidth="1"/>
    <col min="3" max="3" width="15.28125" style="0" customWidth="1"/>
    <col min="4" max="4" width="16.7109375" style="0" bestFit="1" customWidth="1"/>
    <col min="5" max="5" width="16.8515625" style="0" customWidth="1"/>
    <col min="6" max="6" width="16.28125" style="0" bestFit="1" customWidth="1"/>
    <col min="7" max="7" width="17.421875" style="0" customWidth="1"/>
    <col min="8" max="8" width="5.00390625" style="0" customWidth="1"/>
    <col min="9" max="9" width="5.140625" style="0" customWidth="1"/>
  </cols>
  <sheetData>
    <row r="1" spans="1:2" ht="12.75">
      <c r="A1" s="34" t="s">
        <v>0</v>
      </c>
      <c r="B1" s="34"/>
    </row>
    <row r="2" ht="12.75">
      <c r="B2" s="1">
        <v>40571</v>
      </c>
    </row>
    <row r="3" spans="1:2" ht="12.75">
      <c r="A3" s="35" t="s">
        <v>1</v>
      </c>
      <c r="B3" s="35"/>
    </row>
    <row r="4" spans="1:3" ht="12.75">
      <c r="A4" s="2" t="s">
        <v>2</v>
      </c>
      <c r="B4" s="3">
        <v>0</v>
      </c>
      <c r="C4" s="4" t="s">
        <v>3</v>
      </c>
    </row>
    <row r="5" spans="1:2" ht="12.75">
      <c r="A5" s="36" t="s">
        <v>4</v>
      </c>
      <c r="B5" s="36"/>
    </row>
    <row r="6" spans="1:3" ht="12.75">
      <c r="A6" s="2" t="s">
        <v>5</v>
      </c>
      <c r="B6" s="5">
        <f>(B4/B2)</f>
        <v>0</v>
      </c>
      <c r="C6" s="4" t="s">
        <v>6</v>
      </c>
    </row>
    <row r="7" ht="12.75">
      <c r="B7" s="1"/>
    </row>
    <row r="8" spans="2:9" ht="12.75"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</row>
    <row r="9" spans="2:9" ht="12.75">
      <c r="B9" s="8">
        <f>IF($B$6&lt;16,$B$6,0)</f>
        <v>0</v>
      </c>
      <c r="C9" s="9">
        <v>15</v>
      </c>
      <c r="D9" s="8">
        <f>((B9*H9))</f>
        <v>0</v>
      </c>
      <c r="E9" s="10">
        <f aca="true" t="shared" si="0" ref="E9:E15">D9*$B$2</f>
        <v>0</v>
      </c>
      <c r="F9" s="11">
        <f>B9*I9</f>
        <v>0</v>
      </c>
      <c r="G9" s="12">
        <f aca="true" t="shared" si="1" ref="G9:G15">F9*$B$2</f>
        <v>0</v>
      </c>
      <c r="H9" s="13">
        <v>0.22</v>
      </c>
      <c r="I9" s="14">
        <v>0.33</v>
      </c>
    </row>
    <row r="10" spans="2:9" ht="12.75">
      <c r="B10" s="15">
        <f>IF(AND($B$6&gt;15,$B$6&lt;46),$B$6,0)</f>
        <v>0</v>
      </c>
      <c r="C10" s="16">
        <v>45</v>
      </c>
      <c r="D10" s="17">
        <f aca="true" t="shared" si="2" ref="D10:D15">((B10-C9)*H10)+C9*I9</f>
        <v>1.9500000000000002</v>
      </c>
      <c r="E10" s="17">
        <f t="shared" si="0"/>
        <v>79113.45000000001</v>
      </c>
      <c r="F10" s="18">
        <f aca="true" t="shared" si="3" ref="F10:F15">((B10-C9)*I10)+(C9*I9)</f>
        <v>1.0499999999999998</v>
      </c>
      <c r="G10" s="19">
        <f t="shared" si="1"/>
        <v>42599.549999999996</v>
      </c>
      <c r="H10" s="20">
        <v>0.2</v>
      </c>
      <c r="I10" s="21">
        <v>0.26</v>
      </c>
    </row>
    <row r="11" spans="2:9" ht="12.75">
      <c r="B11" s="8">
        <f>IF(AND($B$6&gt;45,$B$6&lt;91),$B$6,0)</f>
        <v>0</v>
      </c>
      <c r="C11" s="9">
        <v>90</v>
      </c>
      <c r="D11" s="8">
        <f t="shared" si="2"/>
        <v>3.6000000000000014</v>
      </c>
      <c r="E11" s="10">
        <f t="shared" si="0"/>
        <v>146055.60000000006</v>
      </c>
      <c r="F11" s="11">
        <f t="shared" si="3"/>
        <v>0.9000000000000021</v>
      </c>
      <c r="G11" s="12">
        <f t="shared" si="1"/>
        <v>36513.90000000009</v>
      </c>
      <c r="H11" s="22">
        <v>0.18</v>
      </c>
      <c r="I11" s="23">
        <v>0.24</v>
      </c>
    </row>
    <row r="12" spans="2:9" ht="12.75">
      <c r="B12" s="24">
        <f>IF(AND($B$6&gt;90,$B$6&lt;151),$B$6,0)</f>
        <v>0</v>
      </c>
      <c r="C12" s="16">
        <v>150</v>
      </c>
      <c r="D12" s="25">
        <f t="shared" si="2"/>
        <v>6.299999999999997</v>
      </c>
      <c r="E12" s="26">
        <f t="shared" si="0"/>
        <v>255597.29999999987</v>
      </c>
      <c r="F12" s="27">
        <f t="shared" si="3"/>
        <v>1.7999999999999972</v>
      </c>
      <c r="G12" s="28">
        <f t="shared" si="1"/>
        <v>73027.79999999989</v>
      </c>
      <c r="H12" s="20">
        <v>0.17</v>
      </c>
      <c r="I12" s="21">
        <v>0.22</v>
      </c>
    </row>
    <row r="13" spans="2:9" ht="12.75">
      <c r="B13" s="8">
        <f>IF(AND($B$6&gt;150,$B$6&lt;451),$B$6,0)</f>
        <v>0</v>
      </c>
      <c r="C13" s="9">
        <v>450</v>
      </c>
      <c r="D13" s="8">
        <f t="shared" si="2"/>
        <v>10.5</v>
      </c>
      <c r="E13" s="10">
        <f t="shared" si="0"/>
        <v>425995.5</v>
      </c>
      <c r="F13" s="11">
        <f t="shared" si="3"/>
        <v>3</v>
      </c>
      <c r="G13" s="12">
        <f t="shared" si="1"/>
        <v>121713</v>
      </c>
      <c r="H13" s="22">
        <v>0.15</v>
      </c>
      <c r="I13" s="23">
        <v>0.2</v>
      </c>
    </row>
    <row r="14" spans="2:9" ht="12.75">
      <c r="B14" s="24">
        <f>IF(AND($B$6&gt;450,$B$6&lt;751),$B$6,0)</f>
        <v>0</v>
      </c>
      <c r="C14" s="16">
        <v>750</v>
      </c>
      <c r="D14" s="25">
        <f t="shared" si="2"/>
        <v>31.5</v>
      </c>
      <c r="E14" s="26">
        <f t="shared" si="0"/>
        <v>1277986.5</v>
      </c>
      <c r="F14" s="27">
        <f t="shared" si="3"/>
        <v>13.5</v>
      </c>
      <c r="G14" s="28">
        <f t="shared" si="1"/>
        <v>547708.5</v>
      </c>
      <c r="H14" s="20">
        <v>0.13</v>
      </c>
      <c r="I14" s="21">
        <v>0.17</v>
      </c>
    </row>
    <row r="15" spans="2:9" ht="12.75">
      <c r="B15" s="8">
        <f>IF($B$6&gt;750,$B$6,0)</f>
        <v>0</v>
      </c>
      <c r="C15" s="29" t="s">
        <v>15</v>
      </c>
      <c r="D15" s="8">
        <f t="shared" si="2"/>
        <v>37.500000000000014</v>
      </c>
      <c r="E15" s="10">
        <f t="shared" si="0"/>
        <v>1521412.5000000005</v>
      </c>
      <c r="F15" s="11">
        <f t="shared" si="3"/>
        <v>15.000000000000014</v>
      </c>
      <c r="G15" s="12">
        <f t="shared" si="1"/>
        <v>608565.0000000006</v>
      </c>
      <c r="H15" s="22">
        <v>0.12</v>
      </c>
      <c r="I15" s="23">
        <v>0.15</v>
      </c>
    </row>
    <row r="17" spans="1:10" ht="12.75">
      <c r="A17" s="30" t="s">
        <v>16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32" t="s">
        <v>17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.75">
      <c r="A19" s="32" t="s">
        <v>18</v>
      </c>
      <c r="B19" s="33"/>
      <c r="C19" s="33"/>
      <c r="D19" s="33"/>
      <c r="E19" s="33"/>
      <c r="F19" s="33"/>
      <c r="G19" s="33"/>
      <c r="H19" s="32"/>
      <c r="I19" s="32"/>
      <c r="J19" s="32"/>
    </row>
    <row r="20" spans="1:10" ht="12.75">
      <c r="A20" s="32" t="s">
        <v>19</v>
      </c>
      <c r="B20" s="32"/>
      <c r="C20" s="32"/>
      <c r="D20" s="32"/>
      <c r="E20" s="32"/>
      <c r="F20" s="32"/>
      <c r="G20" s="32"/>
      <c r="H20" s="32"/>
      <c r="I20" s="32"/>
      <c r="J20" s="32"/>
    </row>
    <row r="21" ht="12.75">
      <c r="A21" t="s">
        <v>20</v>
      </c>
    </row>
    <row r="22" spans="1:10" ht="12.75">
      <c r="A22" s="30" t="s">
        <v>21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32" t="s">
        <v>22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2.75">
      <c r="A24" s="32" t="s">
        <v>23</v>
      </c>
      <c r="B24" s="33"/>
      <c r="C24" s="33"/>
      <c r="D24" s="33"/>
      <c r="E24" s="33"/>
      <c r="F24" s="33"/>
      <c r="G24" s="33"/>
      <c r="H24" s="32"/>
      <c r="I24" s="32"/>
      <c r="J24" s="32"/>
    </row>
    <row r="25" spans="1:10" ht="12.75">
      <c r="A25" s="32" t="s">
        <v>24</v>
      </c>
      <c r="B25" s="32"/>
      <c r="C25" s="32"/>
      <c r="D25" s="32"/>
      <c r="E25" s="32"/>
      <c r="F25" s="32"/>
      <c r="G25" s="32"/>
      <c r="H25" s="32"/>
      <c r="I25" s="32"/>
      <c r="J25" s="32"/>
    </row>
  </sheetData>
  <sheetProtection selectLockedCells="1" selectUnlockedCells="1"/>
  <mergeCells count="3">
    <mergeCell ref="A1:B1"/>
    <mergeCell ref="A3:B3"/>
    <mergeCell ref="A5:B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comunicacioncf cf1csf</cp:lastModifiedBy>
  <dcterms:created xsi:type="dcterms:W3CDTF">2020-02-10T10:55:24Z</dcterms:created>
  <dcterms:modified xsi:type="dcterms:W3CDTF">2024-02-22T12:14:33Z</dcterms:modified>
  <cp:category/>
  <cp:version/>
  <cp:contentType/>
  <cp:contentStatus/>
</cp:coreProperties>
</file>